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бюджета'!$3:$4</definedName>
  </definedNames>
  <calcPr fullCalcOnLoad="1"/>
</workbook>
</file>

<file path=xl/sharedStrings.xml><?xml version="1.0" encoding="utf-8"?>
<sst xmlns="http://schemas.openxmlformats.org/spreadsheetml/2006/main" count="78" uniqueCount="78">
  <si>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</si>
  <si>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</si>
  <si>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</si>
  <si>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</si>
  <si>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</si>
  <si>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</si>
  <si>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</si>
  <si>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</si>
  <si>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</si>
  <si>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</si>
  <si>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</si>
  <si>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</si>
  <si>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</si>
  <si>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</si>
  <si>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</si>
  <si>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</si>
  <si>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</si>
  <si>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</si>
  <si>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</si>
  <si>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</si>
  <si>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</si>
  <si>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</si>
  <si>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</si>
  <si>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</si>
  <si>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</si>
  <si>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</si>
  <si>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</si>
  <si>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</si>
  <si>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</si>
  <si>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</si>
  <si>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</si>
  <si>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</si>
  <si>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</si>
  <si>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</si>
  <si>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</si>
  <si>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</si>
  <si>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</si>
  <si>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</si>
  <si>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</si>
  <si>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</si>
  <si>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</si>
  <si>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</si>
  <si>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</si>
  <si>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</si>
  <si>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</si>
  <si>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</si>
  <si>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</si>
  <si>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</si>
  <si>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</si>
  <si>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</si>
  <si>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</si>
  <si>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</si>
  <si>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</si>
  <si>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</si>
  <si>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</si>
  <si>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</si>
  <si>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</si>
  <si>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</si>
  <si>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</si>
  <si>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</si>
  <si>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</si>
  <si>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Аналитические данные о расходах  бюджета муниципального образования по разделам и подразделам классификации расходов бюджетов за отчетный период текущего финансового года  в сравнении с соответствующим периодом прошлого года.</t>
  </si>
  <si>
    <t>0111</t>
  </si>
  <si>
    <t>0314</t>
  </si>
  <si>
    <t>0405</t>
  </si>
  <si>
    <t xml:space="preserve">      Сельское хозяйство и рыболовство</t>
  </si>
  <si>
    <t>0410</t>
  </si>
  <si>
    <t>1105</t>
  </si>
  <si>
    <t xml:space="preserve">      Другие вопросы в области физической культуры и спорта
</t>
  </si>
  <si>
    <t>0107</t>
  </si>
  <si>
    <t xml:space="preserve">      Обеспечение проведения выборов и референдумов</t>
  </si>
  <si>
    <t xml:space="preserve">      Резервные фонды</t>
  </si>
  <si>
    <t xml:space="preserve">      Другие вопросы в области национальной безопасности и правоохранительной деятельности</t>
  </si>
  <si>
    <t xml:space="preserve">      Связь и информатика</t>
  </si>
  <si>
    <t xml:space="preserve">      Молодежная политика</t>
  </si>
  <si>
    <t>Касс. расход за 1 квартал 2017 года</t>
  </si>
  <si>
    <t>Касс. расход за 1 квартал 2018 года</t>
  </si>
  <si>
    <t>Исполнение            в %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</si>
</sst>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FC19]d\ mmmm\ yyyy\ &quot;г.&quot;"/>
    <numFmt numFmtId="188" formatCode="0.000%"/>
    <numFmt numFmtId="189" formatCode="0.0000%"/>
    <numFmt numFmtId="190" formatCode="0.0%"/>
    <numFmt numFmtId="191" formatCode="#,##0.0000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21" borderId="0">
      <alignment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1" fontId="29" fillId="0" borderId="1">
      <alignment horizontal="left" vertical="top" wrapText="1" indent="2"/>
      <protection/>
    </xf>
    <xf numFmtId="0" fontId="30" fillId="0" borderId="0">
      <alignment horizontal="center" wrapText="1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0" fontId="29" fillId="0" borderId="1">
      <alignment horizontal="center" vertical="center" wrapText="1"/>
      <protection/>
    </xf>
    <xf numFmtId="0" fontId="29" fillId="0" borderId="0">
      <alignment horizontal="right"/>
      <protection/>
    </xf>
    <xf numFmtId="1" fontId="29" fillId="0" borderId="1">
      <alignment horizontal="center" vertical="top" shrinkToFit="1"/>
      <protection/>
    </xf>
    <xf numFmtId="0" fontId="29" fillId="21" borderId="2">
      <alignment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1" borderId="3">
      <alignment/>
      <protection/>
    </xf>
    <xf numFmtId="0" fontId="29" fillId="0" borderId="1">
      <alignment horizontal="center" vertical="center" wrapText="1"/>
      <protection/>
    </xf>
    <xf numFmtId="49" fontId="29" fillId="0" borderId="1">
      <alignment horizontal="left" vertical="top" wrapText="1" indent="2"/>
      <protection/>
    </xf>
    <xf numFmtId="0" fontId="29" fillId="0" borderId="1">
      <alignment horizontal="center" vertical="center" wrapText="1"/>
      <protection/>
    </xf>
    <xf numFmtId="49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0" fontId="29" fillId="0" borderId="1">
      <alignment horizontal="center" vertical="center" wrapText="1"/>
      <protection/>
    </xf>
    <xf numFmtId="10" fontId="29" fillId="0" borderId="1">
      <alignment horizontal="right" vertical="top" shrinkToFit="1"/>
      <protection/>
    </xf>
    <xf numFmtId="0" fontId="29" fillId="21" borderId="0">
      <alignment shrinkToFit="1"/>
      <protection/>
    </xf>
    <xf numFmtId="0" fontId="29" fillId="21" borderId="3">
      <alignment shrinkToFit="1"/>
      <protection/>
    </xf>
    <xf numFmtId="0" fontId="29" fillId="0" borderId="1">
      <alignment horizontal="center" vertical="center" wrapText="1"/>
      <protection/>
    </xf>
    <xf numFmtId="0" fontId="31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31" fillId="22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0" fontId="29" fillId="0" borderId="1">
      <alignment horizontal="center" vertical="center" wrapText="1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31" fillId="0" borderId="1">
      <alignment horizontal="left"/>
      <protection/>
    </xf>
    <xf numFmtId="0" fontId="29" fillId="21" borderId="4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4" fontId="29" fillId="0" borderId="1">
      <alignment horizontal="right" vertical="top" shrinkToFit="1"/>
      <protection/>
    </xf>
    <xf numFmtId="0" fontId="31" fillId="0" borderId="1">
      <alignment vertical="top" wrapText="1"/>
      <protection/>
    </xf>
    <xf numFmtId="4" fontId="31" fillId="22" borderId="1">
      <alignment horizontal="right" vertical="top" shrinkToFit="1"/>
      <protection/>
    </xf>
    <xf numFmtId="4" fontId="31" fillId="23" borderId="1">
      <alignment horizontal="right" vertical="top" shrinkToFit="1"/>
      <protection/>
    </xf>
    <xf numFmtId="4" fontId="31" fillId="23" borderId="1">
      <alignment horizontal="right" vertical="top" shrinkToFit="1"/>
      <protection/>
    </xf>
    <xf numFmtId="0" fontId="29" fillId="0" borderId="0">
      <alignment wrapText="1"/>
      <protection/>
    </xf>
    <xf numFmtId="4" fontId="31" fillId="23" borderId="1">
      <alignment horizontal="right" vertical="top" shrinkToFit="1"/>
      <protection/>
    </xf>
    <xf numFmtId="10" fontId="31" fillId="23" borderId="1">
      <alignment horizontal="right" vertical="top" shrinkToFit="1"/>
      <protection/>
    </xf>
    <xf numFmtId="0" fontId="29" fillId="0" borderId="1">
      <alignment horizontal="center" vertical="center" wrapText="1"/>
      <protection/>
    </xf>
    <xf numFmtId="0" fontId="29" fillId="21" borderId="3">
      <alignment horizontal="center"/>
      <protection/>
    </xf>
    <xf numFmtId="0" fontId="29" fillId="0" borderId="1">
      <alignment horizontal="center" vertical="center" wrapText="1"/>
      <protection/>
    </xf>
    <xf numFmtId="0" fontId="29" fillId="21" borderId="3">
      <alignment horizontal="left"/>
      <protection/>
    </xf>
    <xf numFmtId="0" fontId="29" fillId="0" borderId="1">
      <alignment horizontal="center" vertical="center" wrapText="1"/>
      <protection/>
    </xf>
    <xf numFmtId="0" fontId="29" fillId="21" borderId="4">
      <alignment horizontal="center"/>
      <protection/>
    </xf>
    <xf numFmtId="0" fontId="29" fillId="0" borderId="1">
      <alignment horizontal="center" vertical="center" wrapText="1"/>
      <protection/>
    </xf>
    <xf numFmtId="0" fontId="29" fillId="21" borderId="4">
      <alignment horizontal="left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1" fillId="0" borderId="1">
      <alignment vertical="top" wrapText="1"/>
      <protection/>
    </xf>
    <xf numFmtId="0" fontId="29" fillId="21" borderId="0">
      <alignment horizontal="center"/>
      <protection/>
    </xf>
    <xf numFmtId="0" fontId="29" fillId="21" borderId="0">
      <alignment horizontal="left"/>
      <protection/>
    </xf>
    <xf numFmtId="4" fontId="31" fillId="23" borderId="1">
      <alignment horizontal="right" vertical="top" shrinkToFit="1"/>
      <protection/>
    </xf>
    <xf numFmtId="10" fontId="31" fillId="23" borderId="1">
      <alignment horizontal="right" vertical="top" shrinkToFit="1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30" borderId="5" applyNumberFormat="0" applyAlignment="0" applyProtection="0"/>
    <xf numFmtId="0" fontId="33" fillId="31" borderId="6" applyNumberFormat="0" applyAlignment="0" applyProtection="0"/>
    <xf numFmtId="0" fontId="34" fillId="31" borderId="5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2" borderId="11" applyNumberFormat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7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49" fillId="36" borderId="0" xfId="71" applyNumberFormat="1" applyFont="1" applyFill="1" applyBorder="1" applyProtection="1">
      <alignment horizontal="right" vertical="top" shrinkToFit="1"/>
      <protection/>
    </xf>
    <xf numFmtId="3" fontId="0" fillId="36" borderId="0" xfId="0" applyNumberFormat="1" applyFill="1" applyBorder="1" applyAlignment="1">
      <alignment horizontal="right" vertical="top"/>
    </xf>
    <xf numFmtId="0" fontId="1" fillId="36" borderId="0" xfId="0" applyFont="1" applyFill="1" applyBorder="1" applyAlignment="1">
      <alignment horizontal="left" vertical="top" wrapText="1"/>
    </xf>
    <xf numFmtId="49" fontId="1" fillId="36" borderId="0" xfId="0" applyNumberFormat="1" applyFont="1" applyFill="1" applyBorder="1" applyAlignment="1">
      <alignment horizontal="center" vertical="top" shrinkToFit="1"/>
    </xf>
    <xf numFmtId="9" fontId="0" fillId="36" borderId="0" xfId="0" applyNumberFormat="1" applyFill="1" applyBorder="1" applyAlignment="1">
      <alignment horizontal="right" vertical="top"/>
    </xf>
    <xf numFmtId="3" fontId="29" fillId="36" borderId="0" xfId="83" applyNumberFormat="1" applyFont="1" applyFill="1" applyBorder="1" applyProtection="1">
      <alignment horizontal="right" vertical="top" shrinkToFit="1"/>
      <protection/>
    </xf>
    <xf numFmtId="1" fontId="29" fillId="0" borderId="14" xfId="53" applyNumberFormat="1" applyBorder="1" applyProtection="1">
      <alignment horizontal="center" vertical="top" shrinkToFit="1"/>
      <protection/>
    </xf>
    <xf numFmtId="0" fontId="31" fillId="0" borderId="14" xfId="110" applyNumberFormat="1" applyBorder="1" applyProtection="1">
      <alignment vertical="top" wrapText="1"/>
      <protection/>
    </xf>
    <xf numFmtId="0" fontId="31" fillId="0" borderId="1" xfId="110" applyNumberFormat="1" applyProtection="1">
      <alignment vertical="top" wrapText="1"/>
      <protection/>
    </xf>
    <xf numFmtId="1" fontId="29" fillId="0" borderId="1" xfId="53" applyNumberFormat="1" applyProtection="1">
      <alignment horizontal="center" vertical="top" shrinkToFit="1"/>
      <protection/>
    </xf>
    <xf numFmtId="3" fontId="31" fillId="36" borderId="1" xfId="113" applyNumberFormat="1" applyFill="1" applyAlignment="1" applyProtection="1">
      <alignment horizontal="center" vertical="center" shrinkToFit="1"/>
      <protection/>
    </xf>
    <xf numFmtId="3" fontId="31" fillId="36" borderId="14" xfId="113" applyNumberFormat="1" applyFill="1" applyBorder="1" applyAlignment="1" applyProtection="1">
      <alignment horizontal="center" vertical="center" shrinkToFit="1"/>
      <protection/>
    </xf>
    <xf numFmtId="3" fontId="31" fillId="22" borderId="15" xfId="82" applyNumberFormat="1" applyBorder="1" applyAlignment="1" applyProtection="1">
      <alignment horizontal="center" vertical="center" shrinkToFit="1"/>
      <protection/>
    </xf>
    <xf numFmtId="0" fontId="31" fillId="37" borderId="1" xfId="110" applyNumberFormat="1" applyFill="1" applyProtection="1">
      <alignment vertical="top" wrapText="1"/>
      <protection/>
    </xf>
    <xf numFmtId="1" fontId="29" fillId="37" borderId="1" xfId="53" applyNumberFormat="1" applyFill="1" applyProtection="1">
      <alignment horizontal="center" vertical="top" shrinkToFit="1"/>
      <protection/>
    </xf>
    <xf numFmtId="3" fontId="31" fillId="37" borderId="1" xfId="113" applyNumberFormat="1" applyFill="1" applyAlignment="1" applyProtection="1">
      <alignment horizontal="center" vertical="center" shrinkToFit="1"/>
      <protection/>
    </xf>
    <xf numFmtId="3" fontId="50" fillId="36" borderId="1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0" fillId="2" borderId="16" xfId="0" applyBorder="1" applyAlignment="1">
      <alignment horizontal="center" vertical="center" wrapText="1"/>
    </xf>
    <xf numFmtId="0" fontId="0" fillId="2" borderId="17" xfId="0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1" fillId="0" borderId="15" xfId="76" applyNumberFormat="1" applyBorder="1" applyProtection="1">
      <alignment horizontal="left"/>
      <protection/>
    </xf>
    <xf numFmtId="0" fontId="31" fillId="0" borderId="15" xfId="76" applyBorder="1" applyProtection="1">
      <alignment horizontal="left"/>
      <protection locked="0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6 2 2" xfId="73"/>
    <cellStyle name="xl36 3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1 2 2" xfId="85"/>
    <cellStyle name="xl41 3" xfId="86"/>
    <cellStyle name="xl42" xfId="87"/>
    <cellStyle name="xl42 2" xfId="88"/>
    <cellStyle name="xl43" xfId="89"/>
    <cellStyle name="xl43 2" xfId="90"/>
    <cellStyle name="xl44" xfId="91"/>
    <cellStyle name="xl44 2" xfId="92"/>
    <cellStyle name="xl45" xfId="93"/>
    <cellStyle name="xl45 2" xfId="94"/>
    <cellStyle name="xl46" xfId="95"/>
    <cellStyle name="xl46 2" xfId="96"/>
    <cellStyle name="xl47" xfId="97"/>
    <cellStyle name="xl48" xfId="98"/>
    <cellStyle name="xl49" xfId="99"/>
    <cellStyle name="xl50" xfId="100"/>
    <cellStyle name="xl51" xfId="101"/>
    <cellStyle name="xl52" xfId="102"/>
    <cellStyle name="xl53" xfId="103"/>
    <cellStyle name="xl54" xfId="104"/>
    <cellStyle name="xl55" xfId="105"/>
    <cellStyle name="xl56" xfId="106"/>
    <cellStyle name="xl57" xfId="107"/>
    <cellStyle name="xl58" xfId="108"/>
    <cellStyle name="xl59" xfId="109"/>
    <cellStyle name="xl60" xfId="110"/>
    <cellStyle name="xl61" xfId="111"/>
    <cellStyle name="xl62" xfId="112"/>
    <cellStyle name="xl63" xfId="113"/>
    <cellStyle name="xl64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Hyperlink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2 2" xfId="136"/>
    <cellStyle name="Обычный 3" xfId="137"/>
    <cellStyle name="Обычный 3 2" xfId="138"/>
    <cellStyle name="Обычный 4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2.75" outlineLevelRow="1"/>
  <cols>
    <col min="1" max="1" width="69.875" style="5" customWidth="1"/>
    <col min="2" max="2" width="11.00390625" style="0" customWidth="1"/>
    <col min="3" max="3" width="14.25390625" style="3" customWidth="1"/>
    <col min="4" max="4" width="14.625" style="0" customWidth="1"/>
    <col min="5" max="5" width="12.75390625" style="0" customWidth="1"/>
  </cols>
  <sheetData>
    <row r="1" spans="1:5" ht="66" customHeight="1">
      <c r="A1" s="26" t="s">
        <v>61</v>
      </c>
      <c r="B1" s="26"/>
      <c r="C1" s="26"/>
      <c r="D1" s="26"/>
      <c r="E1" s="26"/>
    </row>
    <row r="2" spans="1:5" s="7" customFormat="1" ht="14.25" customHeight="1">
      <c r="A2" s="31" t="s">
        <v>60</v>
      </c>
      <c r="B2" s="31"/>
      <c r="C2" s="31"/>
      <c r="D2" s="31"/>
      <c r="E2" s="31"/>
    </row>
    <row r="3" spans="1:5" ht="12.75" customHeight="1">
      <c r="A3" s="33" t="s">
        <v>0</v>
      </c>
      <c r="B3" s="34" t="s">
        <v>1</v>
      </c>
      <c r="C3" s="30" t="s">
        <v>75</v>
      </c>
      <c r="D3" s="30" t="s">
        <v>76</v>
      </c>
      <c r="E3" s="27" t="s">
        <v>77</v>
      </c>
    </row>
    <row r="4" spans="1:5" ht="41.25" customHeight="1">
      <c r="A4" s="33"/>
      <c r="B4" s="34"/>
      <c r="C4" s="30"/>
      <c r="D4" s="30"/>
      <c r="E4" s="28"/>
    </row>
    <row r="5" spans="1:5" ht="12.75">
      <c r="A5" s="22" t="s">
        <v>2</v>
      </c>
      <c r="B5" s="23" t="s">
        <v>3</v>
      </c>
      <c r="C5" s="24">
        <f>C7+C8+C9+C10+C6</f>
        <v>16759</v>
      </c>
      <c r="D5" s="24">
        <f>D7+D8+D9+D10+D6</f>
        <v>23729.2391</v>
      </c>
      <c r="E5" s="25">
        <f>D5/C5*100</f>
        <v>141.5910203472761</v>
      </c>
    </row>
    <row r="6" spans="1:5" ht="38.25">
      <c r="A6" s="17" t="s">
        <v>4</v>
      </c>
      <c r="B6" s="18" t="s">
        <v>5</v>
      </c>
      <c r="C6" s="19">
        <v>376</v>
      </c>
      <c r="D6" s="19">
        <f>284913.24/1000</f>
        <v>284.91324</v>
      </c>
      <c r="E6" s="25">
        <f>D6/C6*100</f>
        <v>75.77479787234041</v>
      </c>
    </row>
    <row r="7" spans="1:5" ht="38.25" outlineLevel="1">
      <c r="A7" s="17" t="s">
        <v>6</v>
      </c>
      <c r="B7" s="18" t="s">
        <v>7</v>
      </c>
      <c r="C7" s="19">
        <v>8431</v>
      </c>
      <c r="D7" s="19">
        <f>10450951.44/1000</f>
        <v>10450.951439999999</v>
      </c>
      <c r="E7" s="25">
        <f>D7/C7*100</f>
        <v>123.95862222749376</v>
      </c>
    </row>
    <row r="8" spans="1:5" ht="12.75" outlineLevel="1">
      <c r="A8" s="17" t="s">
        <v>70</v>
      </c>
      <c r="B8" s="18" t="s">
        <v>69</v>
      </c>
      <c r="C8" s="19"/>
      <c r="D8" s="19">
        <v>0</v>
      </c>
      <c r="E8" s="25"/>
    </row>
    <row r="9" spans="1:5" ht="12.75" outlineLevel="1">
      <c r="A9" s="17" t="s">
        <v>71</v>
      </c>
      <c r="B9" s="18" t="s">
        <v>62</v>
      </c>
      <c r="C9" s="19"/>
      <c r="D9" s="19">
        <v>0</v>
      </c>
      <c r="E9" s="25"/>
    </row>
    <row r="10" spans="1:5" ht="12.75" outlineLevel="1">
      <c r="A10" s="17" t="s">
        <v>8</v>
      </c>
      <c r="B10" s="18" t="s">
        <v>9</v>
      </c>
      <c r="C10" s="19">
        <v>7952</v>
      </c>
      <c r="D10" s="19">
        <f>12993374.42/1000</f>
        <v>12993.37442</v>
      </c>
      <c r="E10" s="25">
        <f>D10/C10*100</f>
        <v>163.39756564386317</v>
      </c>
    </row>
    <row r="11" spans="1:5" ht="25.5" outlineLevel="1">
      <c r="A11" s="22" t="s">
        <v>10</v>
      </c>
      <c r="B11" s="23" t="s">
        <v>11</v>
      </c>
      <c r="C11" s="24">
        <f>C12+C13+C14</f>
        <v>483</v>
      </c>
      <c r="D11" s="24">
        <f>D12+D13+D14</f>
        <v>653.37108</v>
      </c>
      <c r="E11" s="24">
        <f>E12+E13+E14</f>
        <v>476.05205801366264</v>
      </c>
    </row>
    <row r="12" spans="1:5" ht="25.5">
      <c r="A12" s="17" t="s">
        <v>12</v>
      </c>
      <c r="B12" s="18" t="s">
        <v>13</v>
      </c>
      <c r="C12" s="19">
        <v>275</v>
      </c>
      <c r="D12" s="19">
        <f>399521.25/1000</f>
        <v>399.52125</v>
      </c>
      <c r="E12" s="25">
        <f>D12/C12*100</f>
        <v>145.28045454545455</v>
      </c>
    </row>
    <row r="13" spans="1:5" ht="12.75" outlineLevel="1">
      <c r="A13" s="17" t="s">
        <v>14</v>
      </c>
      <c r="B13" s="18" t="s">
        <v>15</v>
      </c>
      <c r="C13" s="19">
        <v>173</v>
      </c>
      <c r="D13" s="19">
        <f>173100/1000</f>
        <v>173.1</v>
      </c>
      <c r="E13" s="25">
        <f>D13/C13*100</f>
        <v>100.05780346820809</v>
      </c>
    </row>
    <row r="14" spans="1:5" ht="25.5" outlineLevel="1">
      <c r="A14" s="17" t="s">
        <v>72</v>
      </c>
      <c r="B14" s="18" t="s">
        <v>63</v>
      </c>
      <c r="C14" s="19">
        <v>35</v>
      </c>
      <c r="D14" s="19">
        <f>80749.83/1000</f>
        <v>80.74983</v>
      </c>
      <c r="E14" s="25">
        <f>D14/C14*100</f>
        <v>230.71380000000002</v>
      </c>
    </row>
    <row r="15" spans="1:5" ht="12.75" outlineLevel="1">
      <c r="A15" s="22" t="s">
        <v>16</v>
      </c>
      <c r="B15" s="23" t="s">
        <v>17</v>
      </c>
      <c r="C15" s="24">
        <f>C16+C17+C18+C19+C20</f>
        <v>14630</v>
      </c>
      <c r="D15" s="24">
        <f>D16+D17+D18+D19+D20</f>
        <v>11979.20646</v>
      </c>
      <c r="E15" s="25">
        <f>D15/C15*100</f>
        <v>81.88111045796309</v>
      </c>
    </row>
    <row r="16" spans="1:5" ht="12.75">
      <c r="A16" s="17" t="s">
        <v>65</v>
      </c>
      <c r="B16" s="18" t="s">
        <v>64</v>
      </c>
      <c r="C16" s="19"/>
      <c r="D16" s="19">
        <v>0</v>
      </c>
      <c r="E16" s="25"/>
    </row>
    <row r="17" spans="1:5" ht="12.75">
      <c r="A17" s="17" t="s">
        <v>18</v>
      </c>
      <c r="B17" s="18" t="s">
        <v>19</v>
      </c>
      <c r="C17" s="19"/>
      <c r="D17" s="19">
        <f>83305.86/1000</f>
        <v>83.30586</v>
      </c>
      <c r="E17" s="25"/>
    </row>
    <row r="18" spans="1:5" ht="12.75" outlineLevel="1">
      <c r="A18" s="17" t="s">
        <v>20</v>
      </c>
      <c r="B18" s="18" t="s">
        <v>21</v>
      </c>
      <c r="C18" s="19">
        <v>14630</v>
      </c>
      <c r="D18" s="19">
        <f>11673300/1000</f>
        <v>11673.3</v>
      </c>
      <c r="E18" s="25">
        <f>D18/C18*100</f>
        <v>79.79015721120983</v>
      </c>
    </row>
    <row r="19" spans="1:5" ht="12.75" outlineLevel="1">
      <c r="A19" s="17" t="s">
        <v>73</v>
      </c>
      <c r="B19" s="18" t="s">
        <v>66</v>
      </c>
      <c r="C19" s="19"/>
      <c r="D19" s="19">
        <v>0</v>
      </c>
      <c r="E19" s="25"/>
    </row>
    <row r="20" spans="1:5" ht="12.75" outlineLevel="1">
      <c r="A20" s="17" t="s">
        <v>22</v>
      </c>
      <c r="B20" s="18" t="s">
        <v>23</v>
      </c>
      <c r="C20" s="19"/>
      <c r="D20" s="19">
        <f>222600.6/1000</f>
        <v>222.60060000000001</v>
      </c>
      <c r="E20" s="25"/>
    </row>
    <row r="21" spans="1:5" ht="12.75" outlineLevel="1">
      <c r="A21" s="22" t="s">
        <v>24</v>
      </c>
      <c r="B21" s="23" t="s">
        <v>25</v>
      </c>
      <c r="C21" s="24">
        <f>C22+C23+C24+C25</f>
        <v>10733</v>
      </c>
      <c r="D21" s="24">
        <f>D22+D23+D24+D25</f>
        <v>18354.734900000003</v>
      </c>
      <c r="E21" s="24">
        <f>E22+E23+E24+E25</f>
        <v>581.5535496653783</v>
      </c>
    </row>
    <row r="22" spans="1:5" ht="12.75">
      <c r="A22" s="17" t="s">
        <v>26</v>
      </c>
      <c r="B22" s="18" t="s">
        <v>27</v>
      </c>
      <c r="C22" s="19">
        <v>747</v>
      </c>
      <c r="D22" s="19">
        <f>333370.4/1000</f>
        <v>333.3704</v>
      </c>
      <c r="E22" s="25">
        <f>D22/C22*100</f>
        <v>44.62789825970549</v>
      </c>
    </row>
    <row r="23" spans="1:5" ht="12.75" outlineLevel="1">
      <c r="A23" s="17" t="s">
        <v>28</v>
      </c>
      <c r="B23" s="18" t="s">
        <v>29</v>
      </c>
      <c r="C23" s="19">
        <v>2085</v>
      </c>
      <c r="D23" s="19">
        <f>2577251.31/1000</f>
        <v>2577.25131</v>
      </c>
      <c r="E23" s="25">
        <f>D23/C23*100</f>
        <v>123.60917553956835</v>
      </c>
    </row>
    <row r="24" spans="1:5" ht="12.75" outlineLevel="1">
      <c r="A24" s="17" t="s">
        <v>30</v>
      </c>
      <c r="B24" s="18" t="s">
        <v>31</v>
      </c>
      <c r="C24" s="19">
        <v>5082</v>
      </c>
      <c r="D24" s="19">
        <f>8517283.19/1000</f>
        <v>8517.28319</v>
      </c>
      <c r="E24" s="25">
        <f>D24/C24*100</f>
        <v>167.59707182211727</v>
      </c>
    </row>
    <row r="25" spans="1:5" ht="12.75" outlineLevel="1">
      <c r="A25" s="17" t="s">
        <v>32</v>
      </c>
      <c r="B25" s="18" t="s">
        <v>33</v>
      </c>
      <c r="C25" s="19">
        <v>2819</v>
      </c>
      <c r="D25" s="19">
        <f>6926830/1000</f>
        <v>6926.83</v>
      </c>
      <c r="E25" s="25">
        <f>D25/C25*100</f>
        <v>245.71940404398723</v>
      </c>
    </row>
    <row r="26" spans="1:5" ht="12.75" outlineLevel="1">
      <c r="A26" s="22" t="s">
        <v>34</v>
      </c>
      <c r="B26" s="23" t="s">
        <v>35</v>
      </c>
      <c r="C26" s="24">
        <f>C27+C28</f>
        <v>3801</v>
      </c>
      <c r="D26" s="24">
        <f>D27+D28</f>
        <v>4044.81281</v>
      </c>
      <c r="E26" s="24">
        <f>E27+E28</f>
        <v>207.39647512156864</v>
      </c>
    </row>
    <row r="27" spans="1:5" ht="12.75">
      <c r="A27" s="17" t="s">
        <v>74</v>
      </c>
      <c r="B27" s="18" t="s">
        <v>36</v>
      </c>
      <c r="C27" s="19">
        <v>3750</v>
      </c>
      <c r="D27" s="19">
        <f>3993350.17/1000</f>
        <v>3993.3501699999997</v>
      </c>
      <c r="E27" s="25">
        <f>D27/C27*100</f>
        <v>106.48933786666666</v>
      </c>
    </row>
    <row r="28" spans="1:5" ht="12.75" outlineLevel="1">
      <c r="A28" s="17" t="s">
        <v>37</v>
      </c>
      <c r="B28" s="18" t="s">
        <v>38</v>
      </c>
      <c r="C28" s="19">
        <v>51</v>
      </c>
      <c r="D28" s="19">
        <f>51462.64/1000</f>
        <v>51.46264</v>
      </c>
      <c r="E28" s="25">
        <f>D28/C28*100</f>
        <v>100.90713725490197</v>
      </c>
    </row>
    <row r="29" spans="1:5" ht="12.75" outlineLevel="1">
      <c r="A29" s="22" t="s">
        <v>39</v>
      </c>
      <c r="B29" s="23" t="s">
        <v>40</v>
      </c>
      <c r="C29" s="24">
        <f>C30</f>
        <v>21401</v>
      </c>
      <c r="D29" s="24">
        <f>D30</f>
        <v>23251.08327</v>
      </c>
      <c r="E29" s="24">
        <f>E30</f>
        <v>108.64484496051585</v>
      </c>
    </row>
    <row r="30" spans="1:5" ht="12.75">
      <c r="A30" s="17" t="s">
        <v>41</v>
      </c>
      <c r="B30" s="18" t="s">
        <v>42</v>
      </c>
      <c r="C30" s="19">
        <v>21401</v>
      </c>
      <c r="D30" s="19">
        <f>23251083.27/1000</f>
        <v>23251.08327</v>
      </c>
      <c r="E30" s="25">
        <f>D30/C30*100</f>
        <v>108.64484496051585</v>
      </c>
    </row>
    <row r="31" spans="1:5" ht="12.75" outlineLevel="1">
      <c r="A31" s="22" t="s">
        <v>43</v>
      </c>
      <c r="B31" s="23" t="s">
        <v>44</v>
      </c>
      <c r="C31" s="24">
        <f>C32</f>
        <v>316</v>
      </c>
      <c r="D31" s="24">
        <f>D32</f>
        <v>321.85351</v>
      </c>
      <c r="E31" s="24">
        <f>E32</f>
        <v>101.85237658227848</v>
      </c>
    </row>
    <row r="32" spans="1:5" ht="12.75">
      <c r="A32" s="17" t="s">
        <v>45</v>
      </c>
      <c r="B32" s="18" t="s">
        <v>46</v>
      </c>
      <c r="C32" s="19">
        <v>316</v>
      </c>
      <c r="D32" s="19">
        <f>321853.51/1000</f>
        <v>321.85351</v>
      </c>
      <c r="E32" s="25">
        <f>D32/C32*100</f>
        <v>101.85237658227848</v>
      </c>
    </row>
    <row r="33" spans="1:5" ht="12.75" outlineLevel="1">
      <c r="A33" s="22" t="s">
        <v>47</v>
      </c>
      <c r="B33" s="23" t="s">
        <v>48</v>
      </c>
      <c r="C33" s="24">
        <f>C34+C35</f>
        <v>2596</v>
      </c>
      <c r="D33" s="24">
        <f>D34+D35</f>
        <v>3939.91697</v>
      </c>
      <c r="E33" s="25">
        <f>D33/C33*100</f>
        <v>151.76875847457626</v>
      </c>
    </row>
    <row r="34" spans="1:5" ht="12.75" outlineLevel="1">
      <c r="A34" s="17" t="s">
        <v>49</v>
      </c>
      <c r="B34" s="18" t="s">
        <v>50</v>
      </c>
      <c r="C34" s="19">
        <v>2596</v>
      </c>
      <c r="D34" s="19">
        <f>3909916.97/1000</f>
        <v>3909.91697</v>
      </c>
      <c r="E34" s="25">
        <f>D34/C34*100</f>
        <v>150.61313443759633</v>
      </c>
    </row>
    <row r="35" spans="1:5" ht="25.5">
      <c r="A35" s="17" t="s">
        <v>68</v>
      </c>
      <c r="B35" s="18" t="s">
        <v>67</v>
      </c>
      <c r="C35" s="19"/>
      <c r="D35" s="19">
        <f>30000/1000</f>
        <v>30</v>
      </c>
      <c r="E35" s="25"/>
    </row>
    <row r="36" spans="1:5" ht="12.75" outlineLevel="1">
      <c r="A36" s="22" t="s">
        <v>51</v>
      </c>
      <c r="B36" s="23" t="s">
        <v>52</v>
      </c>
      <c r="C36" s="24">
        <f>C37</f>
        <v>1435</v>
      </c>
      <c r="D36" s="24">
        <f>D37</f>
        <v>1177.63704</v>
      </c>
      <c r="E36" s="24">
        <f>E37</f>
        <v>82.06529895470383</v>
      </c>
    </row>
    <row r="37" spans="1:5" ht="15" customHeight="1" outlineLevel="1">
      <c r="A37" s="17" t="s">
        <v>53</v>
      </c>
      <c r="B37" s="18" t="s">
        <v>54</v>
      </c>
      <c r="C37" s="19">
        <v>1435</v>
      </c>
      <c r="D37" s="19">
        <f>1177637.04/1000</f>
        <v>1177.63704</v>
      </c>
      <c r="E37" s="25">
        <f>D37/C37*100</f>
        <v>82.06529895470383</v>
      </c>
    </row>
    <row r="38" spans="1:5" ht="12.75">
      <c r="A38" s="22" t="s">
        <v>55</v>
      </c>
      <c r="B38" s="23" t="s">
        <v>56</v>
      </c>
      <c r="C38" s="24">
        <f>C39</f>
        <v>0</v>
      </c>
      <c r="D38" s="24">
        <f>D39</f>
        <v>1.15972</v>
      </c>
      <c r="E38" s="24"/>
    </row>
    <row r="39" spans="1:5" ht="25.5" outlineLevel="1">
      <c r="A39" s="16" t="s">
        <v>57</v>
      </c>
      <c r="B39" s="15" t="s">
        <v>58</v>
      </c>
      <c r="C39" s="20"/>
      <c r="D39" s="20">
        <f>1159.72/1000</f>
        <v>1.15972</v>
      </c>
      <c r="E39" s="25"/>
    </row>
    <row r="40" spans="1:5" ht="12.75">
      <c r="A40" s="35" t="s">
        <v>59</v>
      </c>
      <c r="B40" s="36"/>
      <c r="C40" s="21">
        <f>C5+C11+C15+C21+C26+C29+C31+C33+C36+C38</f>
        <v>72154</v>
      </c>
      <c r="D40" s="21">
        <f>D5+D11+D15+D21+D26+D29+D31+D33+D36+D38</f>
        <v>87453.01486000001</v>
      </c>
      <c r="E40" s="25">
        <f>D40/C40*100</f>
        <v>121.20328028938106</v>
      </c>
    </row>
    <row r="41" spans="1:5" ht="12.75">
      <c r="A41" s="11"/>
      <c r="B41" s="12"/>
      <c r="C41" s="14"/>
      <c r="D41" s="14"/>
      <c r="E41" s="13"/>
    </row>
    <row r="42" spans="1:5" ht="12.75">
      <c r="A42" s="11"/>
      <c r="B42" s="12"/>
      <c r="C42" s="14"/>
      <c r="D42" s="14"/>
      <c r="E42" s="13"/>
    </row>
    <row r="43" spans="1:5" ht="12.75" outlineLevel="1">
      <c r="A43" s="11"/>
      <c r="B43" s="12"/>
      <c r="C43" s="10"/>
      <c r="D43" s="14"/>
      <c r="E43" s="13"/>
    </row>
    <row r="44" spans="1:5" ht="39.75" customHeight="1" outlineLevel="1">
      <c r="A44" s="11"/>
      <c r="B44" s="12"/>
      <c r="C44" s="14"/>
      <c r="D44" s="14"/>
      <c r="E44" s="13"/>
    </row>
    <row r="45" spans="1:5" ht="39.75" customHeight="1" outlineLevel="1">
      <c r="A45" s="11"/>
      <c r="B45" s="12"/>
      <c r="C45" s="14"/>
      <c r="D45" s="14"/>
      <c r="E45" s="13"/>
    </row>
    <row r="46" spans="1:5" ht="39.75" customHeight="1" outlineLevel="1">
      <c r="A46" s="11"/>
      <c r="B46" s="12"/>
      <c r="C46" s="14"/>
      <c r="D46" s="14"/>
      <c r="E46" s="13"/>
    </row>
    <row r="47" spans="1:5" ht="39.75" customHeight="1" outlineLevel="1">
      <c r="A47" s="11"/>
      <c r="B47" s="12"/>
      <c r="C47" s="14"/>
      <c r="D47" s="14"/>
      <c r="E47" s="13"/>
    </row>
    <row r="48" spans="1:5" ht="12.75" outlineLevel="1">
      <c r="A48" s="11"/>
      <c r="B48" s="12"/>
      <c r="C48" s="10"/>
      <c r="D48" s="14"/>
      <c r="E48" s="13"/>
    </row>
    <row r="49" spans="1:5" ht="12.75">
      <c r="A49" s="29"/>
      <c r="B49" s="29"/>
      <c r="C49" s="9"/>
      <c r="D49" s="9"/>
      <c r="E49" s="13"/>
    </row>
    <row r="50" spans="1:4" ht="12.75">
      <c r="A50" s="4"/>
      <c r="B50" s="1"/>
      <c r="C50" s="2"/>
      <c r="D50" s="2"/>
    </row>
    <row r="51" spans="1:4" ht="30.75" customHeight="1">
      <c r="A51" s="32"/>
      <c r="B51" s="32"/>
      <c r="C51" s="32"/>
      <c r="D51" s="6"/>
    </row>
    <row r="52" spans="3:4" ht="12.75">
      <c r="C52" s="8"/>
      <c r="D52" s="8"/>
    </row>
  </sheetData>
  <sheetProtection/>
  <mergeCells count="10">
    <mergeCell ref="A1:E1"/>
    <mergeCell ref="E3:E4"/>
    <mergeCell ref="A49:B49"/>
    <mergeCell ref="D3:D4"/>
    <mergeCell ref="A2:E2"/>
    <mergeCell ref="A51:C51"/>
    <mergeCell ref="C3:C4"/>
    <mergeCell ref="A3:A4"/>
    <mergeCell ref="B3:B4"/>
    <mergeCell ref="A40:B40"/>
  </mergeCells>
  <printOptions/>
  <pageMargins left="0.787" right="0.59" top="0.59" bottom="0.59" header="0.393" footer="0.393"/>
  <pageSetup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cp:lastPrinted>2018-05-15T09:49:29Z</cp:lastPrinted>
  <dcterms:created xsi:type="dcterms:W3CDTF">2015-01-14T06:47:41Z</dcterms:created>
  <dcterms:modified xsi:type="dcterms:W3CDTF">2018-05-16T07:23:54Z</dcterms:modified>
  <cp:category/>
  <cp:version/>
  <cp:contentType/>
  <cp:contentStatus/>
</cp:coreProperties>
</file>